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492" activeTab="0"/>
  </bookViews>
  <sheets>
    <sheet name="BS" sheetId="1" r:id="rId1"/>
    <sheet name="P&amp;L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<sst xmlns="http://schemas.openxmlformats.org/spreadsheetml/2006/main" count="121" uniqueCount="85">
  <si>
    <t>Grup</t>
  </si>
  <si>
    <t>mii lei</t>
  </si>
  <si>
    <t>Credite şi avansuri acordate clienţilor – net(*)</t>
  </si>
  <si>
    <t>Active financiare evaluate la cost amortizat - instrumente de datorie</t>
  </si>
  <si>
    <t>Investiţii în participaţii</t>
  </si>
  <si>
    <t>Fond Comercial</t>
  </si>
  <si>
    <t>Alte active financiare</t>
  </si>
  <si>
    <t>Alte active nefinanciare</t>
  </si>
  <si>
    <t>Total active</t>
  </si>
  <si>
    <t>Depozite de la bănci</t>
  </si>
  <si>
    <t>Depozite de la clienţi</t>
  </si>
  <si>
    <t>Imprumuturi de la bănci şi alte instituţii financiare</t>
  </si>
  <si>
    <t>Datorii subordonate</t>
  </si>
  <si>
    <t>Datorii privind impozitul curent</t>
  </si>
  <si>
    <t>Alte datorii financiare (*)</t>
  </si>
  <si>
    <t>Alte datorii nefinanciare</t>
  </si>
  <si>
    <t>Total datorii</t>
  </si>
  <si>
    <t>Capitaluri proprii</t>
  </si>
  <si>
    <t xml:space="preserve">Capital social </t>
  </si>
  <si>
    <t>Acţiuni proprii</t>
  </si>
  <si>
    <t>Prime de capital</t>
  </si>
  <si>
    <t>Rezultat reportat</t>
  </si>
  <si>
    <t>Alte rezerve</t>
  </si>
  <si>
    <t>Total capitaluri proprii</t>
  </si>
  <si>
    <t>Total datorii şi capitaluri proprii</t>
  </si>
  <si>
    <t xml:space="preserve">mii lei </t>
  </si>
  <si>
    <t>Venituri nete din dobânzi</t>
  </si>
  <si>
    <t>Venituri din speze şi comisioane</t>
  </si>
  <si>
    <t>Cheltuieli cu speze şi comisioane</t>
  </si>
  <si>
    <t>Venituri nete din speze şi comisioane</t>
  </si>
  <si>
    <t>Venit net din tranzacţionare</t>
  </si>
  <si>
    <t>Alte venituri din exploatare</t>
  </si>
  <si>
    <t>Venituri operaţionale</t>
  </si>
  <si>
    <t>Cheltuieli cu personalul</t>
  </si>
  <si>
    <t>Cheltuieli cu amortizarea</t>
  </si>
  <si>
    <t>Alte cheltuieli operaţionale</t>
  </si>
  <si>
    <t>Cheltuieli operaţionale</t>
  </si>
  <si>
    <t>Profitul înainte de impozitare</t>
  </si>
  <si>
    <t>Profit net</t>
  </si>
  <si>
    <t xml:space="preserve">DIRECTOR GENERAL ADJUNCT </t>
  </si>
  <si>
    <t>GEORGE CĂLINESCU</t>
  </si>
  <si>
    <t>DIRECTOR GENERAL ADJUNCT</t>
  </si>
  <si>
    <t>Active aferente dreptului de utilizare</t>
  </si>
  <si>
    <t>Banca</t>
  </si>
  <si>
    <t>Datorii financiare din contracte de leasing</t>
  </si>
  <si>
    <t>Investiţii în asociați</t>
  </si>
  <si>
    <t>-</t>
  </si>
  <si>
    <t>Imobilizări corporale și investiții imobiliare</t>
  </si>
  <si>
    <t>Imobilizări necorporale</t>
  </si>
  <si>
    <t>Datorii financiare deţinute în vederea tranzacţionării</t>
  </si>
  <si>
    <t>Datorii privind impozitul amânat</t>
  </si>
  <si>
    <t>Interese care nu controlează</t>
  </si>
  <si>
    <t>(*) la nivel consolidat include și datoriile financiare către deținătorii de unități de fond</t>
  </si>
  <si>
    <t>Active financiare evaluate la valoarea justă prin alte elemente ale rezultatului global</t>
  </si>
  <si>
    <t>Venituri din dobânzi calculate folosind metoda dobânzii efective</t>
  </si>
  <si>
    <t>Cheltuiala cu impozitul pe profit</t>
  </si>
  <si>
    <t>SITUAȚIA POZIȚIEI FINANCIARE</t>
  </si>
  <si>
    <t>(*) La nivel de Grup include și impactul activității de leasing</t>
  </si>
  <si>
    <t>Alte venituri similare din dobânzi</t>
  </si>
  <si>
    <t>Alte cheltuieli similare din dobânzi</t>
  </si>
  <si>
    <t>Creanțe privind impozitul curent</t>
  </si>
  <si>
    <t>Instrumente derivate</t>
  </si>
  <si>
    <t>Rezerve privind activele financiare evaluate la valoarea justă prin alte elemente ale rezultatului global</t>
  </si>
  <si>
    <t>Plasamente la bănci și instituții publice</t>
  </si>
  <si>
    <t>Venituri nete(+) cu alte provizioane</t>
  </si>
  <si>
    <t>Contribuția la Fondul de Garantare a Depozitelor Bancare și la Fondul de Rezoluție</t>
  </si>
  <si>
    <t>Active financiare deținute în vederea tranzacționării și evaluate la valoarea justă prin profit sau pierdere</t>
  </si>
  <si>
    <t>Active financiare evaluate obligatoriu la valoarea justă prin profit sau pierdere</t>
  </si>
  <si>
    <t>Creanțe privind impozitul amânat</t>
  </si>
  <si>
    <t>Provizioane pentru alte riscuri și angajamente de creditare</t>
  </si>
  <si>
    <t>Rezerva din reevaluarea imobilizărilor corporale și necorporale</t>
  </si>
  <si>
    <t>Cheltuieli nete(-) cu ajustările de depreciere, pierderi așteptate pentru active  financiare care nu sunt evaluate la valoarea justă prin contul de profit sau pierdere</t>
  </si>
  <si>
    <t>Cheltuieli cu dobânzile utilizând metoda dobânzii efective</t>
  </si>
  <si>
    <t>Numerar și conturi curente la bănci centrale</t>
  </si>
  <si>
    <t>Vs Dec-22</t>
  </si>
  <si>
    <t>RAZVAN BOB</t>
  </si>
  <si>
    <t>DIRECTOR PRELUCRARE DATE FINANCIARE</t>
  </si>
  <si>
    <t>SITUAŢIA CONSOLIDATĂ ȘI INDIVIDUALĂ A POZIŢIEI FINANCIARE LA 30 SEPTEMBRIE 2023</t>
  </si>
  <si>
    <t>∆ Sep-23</t>
  </si>
  <si>
    <t>CONTUL DE PROFIT SAU PIERDERE CONSOLIDAT ȘI INDIVIDUAL LA 30 SEPTEMBRIE 2023</t>
  </si>
  <si>
    <t>vs. Sep-22</t>
  </si>
  <si>
    <t>Nota: Situațiile financiare la 30.09.2023 și cele la 30.09.2022 sunt neauditate și nerevizuite.</t>
  </si>
  <si>
    <t>Nota: Situațiile financiare la 30.09.2023 nu sunt auditate și nerevizuite, iar cele la 31.12.2022 sunt auditate.</t>
  </si>
  <si>
    <t>Câștig net/Pierdere netă( -) realizată aferentă activelor financiare evaluate la valoarea justă prin rezultatul global</t>
  </si>
  <si>
    <t>Câștig net/Pierdere netă (-) realizată aferentă activelor financiare evaluate obligatoriu la valoarea justă prin profit sau pierdere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</si>
</sst>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0.0"/>
    <numFmt numFmtId="172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b/>
      <sz val="11"/>
      <name val="Georgia"/>
      <family val="1"/>
    </font>
    <font>
      <i/>
      <sz val="9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 vertical="top"/>
      <protection/>
    </xf>
    <xf numFmtId="0" fontId="27" fillId="32" borderId="7" applyNumberFormat="0" applyFont="0" applyAlignment="0" applyProtection="0"/>
    <xf numFmtId="0" fontId="42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110">
    <xf numFmtId="0" fontId="0" fillId="0" borderId="0" xfId="0" applyAlignment="1">
      <alignment vertical="top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11" xfId="58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2" fillId="0" borderId="0" xfId="61" applyFont="1" applyFill="1" applyBorder="1" applyAlignment="1">
      <alignment wrapText="1"/>
      <protection/>
    </xf>
    <xf numFmtId="0" fontId="2" fillId="0" borderId="0" xfId="0" applyFont="1" applyFill="1" applyAlignment="1">
      <alignment vertical="center" wrapText="1"/>
    </xf>
    <xf numFmtId="43" fontId="4" fillId="0" borderId="0" xfId="42" applyNumberFormat="1" applyFont="1" applyAlignment="1">
      <alignment horizontal="right" wrapText="1"/>
    </xf>
    <xf numFmtId="43" fontId="4" fillId="0" borderId="0" xfId="42" applyNumberFormat="1" applyFont="1" applyFill="1" applyAlignment="1">
      <alignment horizontal="right" wrapText="1"/>
    </xf>
    <xf numFmtId="10" fontId="5" fillId="0" borderId="12" xfId="62" applyNumberFormat="1" applyFont="1" applyBorder="1" applyAlignment="1">
      <alignment horizontal="right" wrapText="1"/>
    </xf>
    <xf numFmtId="10" fontId="5" fillId="0" borderId="11" xfId="62" applyNumberFormat="1" applyFont="1" applyBorder="1" applyAlignment="1">
      <alignment horizontal="right" wrapText="1"/>
    </xf>
    <xf numFmtId="10" fontId="5" fillId="0" borderId="13" xfId="62" applyNumberFormat="1" applyFont="1" applyBorder="1" applyAlignment="1">
      <alignment horizontal="right" wrapText="1"/>
    </xf>
    <xf numFmtId="0" fontId="2" fillId="0" borderId="0" xfId="58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0" fontId="2" fillId="0" borderId="0" xfId="62" applyNumberFormat="1" applyFont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3" fontId="2" fillId="0" borderId="0" xfId="42" applyNumberFormat="1" applyFont="1" applyFill="1" applyAlignment="1">
      <alignment horizontal="right" wrapText="1"/>
    </xf>
    <xf numFmtId="10" fontId="4" fillId="0" borderId="0" xfId="62" applyNumberFormat="1" applyFont="1" applyAlignment="1">
      <alignment horizontal="right" wrapText="1"/>
    </xf>
    <xf numFmtId="3" fontId="4" fillId="0" borderId="0" xfId="42" applyNumberFormat="1" applyFont="1" applyFill="1" applyAlignment="1">
      <alignment horizontal="right" wrapText="1"/>
    </xf>
    <xf numFmtId="10" fontId="2" fillId="0" borderId="0" xfId="62" applyNumberFormat="1" applyFont="1" applyFill="1" applyAlignment="1">
      <alignment horizontal="right" wrapText="1"/>
    </xf>
    <xf numFmtId="0" fontId="2" fillId="0" borderId="0" xfId="0" applyFont="1" applyAlignment="1">
      <alignment horizontal="justify" vertical="center" wrapText="1"/>
    </xf>
    <xf numFmtId="3" fontId="2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justify" vertical="center" wrapText="1"/>
    </xf>
    <xf numFmtId="10" fontId="2" fillId="0" borderId="0" xfId="58" applyNumberFormat="1" applyFont="1" applyFill="1" applyBorder="1" applyAlignment="1">
      <alignment horizontal="right" wrapText="1"/>
      <protection/>
    </xf>
    <xf numFmtId="10" fontId="2" fillId="0" borderId="0" xfId="62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58" applyFont="1" applyFill="1" applyAlignment="1">
      <alignment/>
      <protection/>
    </xf>
    <xf numFmtId="10" fontId="4" fillId="0" borderId="0" xfId="62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 wrapText="1"/>
    </xf>
    <xf numFmtId="43" fontId="4" fillId="0" borderId="0" xfId="62" applyNumberFormat="1" applyFont="1" applyFill="1" applyAlignment="1">
      <alignment horizontal="right" wrapText="1"/>
    </xf>
    <xf numFmtId="41" fontId="2" fillId="0" borderId="0" xfId="0" applyNumberFormat="1" applyFont="1" applyFill="1" applyAlignment="1">
      <alignment horizontal="right" wrapText="1"/>
    </xf>
    <xf numFmtId="3" fontId="5" fillId="0" borderId="13" xfId="0" applyNumberFormat="1" applyFont="1" applyFill="1" applyBorder="1" applyAlignment="1">
      <alignment horizontal="right" wrapText="1"/>
    </xf>
    <xf numFmtId="10" fontId="5" fillId="0" borderId="12" xfId="62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62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43" fontId="4" fillId="0" borderId="0" xfId="42" applyNumberFormat="1" applyFont="1" applyFill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wrapText="1"/>
    </xf>
    <xf numFmtId="10" fontId="5" fillId="0" borderId="11" xfId="62" applyNumberFormat="1" applyFont="1" applyFill="1" applyBorder="1" applyAlignment="1">
      <alignment horizontal="right" wrapText="1"/>
    </xf>
    <xf numFmtId="10" fontId="5" fillId="0" borderId="13" xfId="62" applyNumberFormat="1" applyFont="1" applyFill="1" applyBorder="1" applyAlignment="1">
      <alignment horizontal="right" wrapText="1"/>
    </xf>
    <xf numFmtId="0" fontId="5" fillId="0" borderId="0" xfId="0" applyFont="1" applyFill="1" applyAlignment="1">
      <alignment vertical="top"/>
    </xf>
    <xf numFmtId="165" fontId="2" fillId="0" borderId="0" xfId="42" applyNumberFormat="1" applyFont="1" applyFill="1" applyAlignment="1">
      <alignment horizontal="right" wrapText="1"/>
    </xf>
    <xf numFmtId="3" fontId="5" fillId="0" borderId="12" xfId="58" applyNumberFormat="1" applyFont="1" applyFill="1" applyBorder="1" applyAlignment="1">
      <alignment horizontal="right" wrapText="1"/>
      <protection/>
    </xf>
    <xf numFmtId="3" fontId="2" fillId="0" borderId="0" xfId="58" applyNumberFormat="1" applyFont="1" applyFill="1" applyAlignment="1">
      <alignment/>
      <protection/>
    </xf>
    <xf numFmtId="3" fontId="2" fillId="0" borderId="0" xfId="58" applyNumberFormat="1" applyFont="1" applyFill="1" applyBorder="1" applyAlignment="1">
      <alignment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indent="2"/>
    </xf>
    <xf numFmtId="4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3" fontId="2" fillId="0" borderId="0" xfId="0" applyNumberFormat="1" applyFont="1" applyFill="1" applyAlignment="1" quotePrefix="1">
      <alignment horizontal="right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5" fontId="5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top"/>
    </xf>
    <xf numFmtId="0" fontId="5" fillId="0" borderId="0" xfId="58" applyFont="1" applyFill="1" applyAlignment="1">
      <alignment/>
      <protection/>
    </xf>
    <xf numFmtId="0" fontId="5" fillId="0" borderId="0" xfId="58" applyFont="1" applyFill="1" applyAlignment="1">
      <alignment horizontal="justify" vertical="center" wrapText="1"/>
      <protection/>
    </xf>
    <xf numFmtId="0" fontId="5" fillId="0" borderId="0" xfId="58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6" fillId="0" borderId="0" xfId="58" applyFont="1" applyFill="1" applyAlignment="1">
      <alignment horizontal="justify" vertical="center" wrapText="1"/>
      <protection/>
    </xf>
    <xf numFmtId="0" fontId="5" fillId="0" borderId="0" xfId="58" applyFont="1" applyFill="1" applyBorder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justify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 horizontal="justify" vertical="center" wrapText="1"/>
      <protection/>
    </xf>
    <xf numFmtId="10" fontId="2" fillId="0" borderId="0" xfId="58" applyNumberFormat="1" applyFont="1" applyFill="1" applyBorder="1" applyAlignment="1">
      <alignment wrapText="1"/>
      <protection/>
    </xf>
    <xf numFmtId="41" fontId="2" fillId="0" borderId="0" xfId="58" applyNumberFormat="1" applyFont="1" applyFill="1" applyAlignment="1">
      <alignment/>
      <protection/>
    </xf>
    <xf numFmtId="0" fontId="2" fillId="0" borderId="0" xfId="58" applyFont="1" applyFill="1" applyAlignment="1">
      <alignment horizontal="justify" vertical="center" wrapText="1"/>
      <protection/>
    </xf>
    <xf numFmtId="165" fontId="2" fillId="0" borderId="0" xfId="58" applyNumberFormat="1" applyFont="1" applyFill="1" applyBorder="1" applyAlignment="1">
      <alignment wrapText="1"/>
      <protection/>
    </xf>
    <xf numFmtId="0" fontId="5" fillId="0" borderId="0" xfId="58" applyFont="1" applyFill="1" applyAlignment="1">
      <alignment vertical="center"/>
      <protection/>
    </xf>
    <xf numFmtId="3" fontId="5" fillId="0" borderId="0" xfId="58" applyNumberFormat="1" applyFont="1" applyFill="1" applyAlignment="1">
      <alignment wrapText="1"/>
      <protection/>
    </xf>
    <xf numFmtId="10" fontId="5" fillId="0" borderId="0" xfId="58" applyNumberFormat="1" applyFont="1" applyFill="1" applyBorder="1" applyAlignment="1">
      <alignment wrapText="1"/>
      <protection/>
    </xf>
    <xf numFmtId="0" fontId="5" fillId="0" borderId="0" xfId="58" applyFont="1" applyFill="1" applyAlignment="1">
      <alignment vertical="center" wrapText="1"/>
      <protection/>
    </xf>
    <xf numFmtId="3" fontId="5" fillId="0" borderId="0" xfId="58" applyNumberFormat="1" applyFont="1" applyFill="1" applyAlignment="1">
      <alignment horizontal="right" wrapText="1"/>
      <protection/>
    </xf>
    <xf numFmtId="0" fontId="2" fillId="0" borderId="0" xfId="58" applyFont="1" applyFill="1" applyAlignment="1">
      <alignment vertical="center"/>
      <protection/>
    </xf>
    <xf numFmtId="3" fontId="5" fillId="0" borderId="13" xfId="58" applyNumberFormat="1" applyFont="1" applyFill="1" applyBorder="1" applyAlignment="1">
      <alignment horizontal="right" wrapText="1"/>
      <protection/>
    </xf>
    <xf numFmtId="10" fontId="5" fillId="0" borderId="13" xfId="58" applyNumberFormat="1" applyFont="1" applyFill="1" applyBorder="1" applyAlignment="1">
      <alignment wrapText="1"/>
      <protection/>
    </xf>
    <xf numFmtId="10" fontId="2" fillId="0" borderId="0" xfId="58" applyNumberFormat="1" applyFont="1" applyFill="1" applyAlignment="1">
      <alignment/>
      <protection/>
    </xf>
    <xf numFmtId="3" fontId="2" fillId="0" borderId="0" xfId="58" applyNumberFormat="1" applyFont="1" applyFill="1" applyAlignment="1">
      <alignment horizontal="right" wrapText="1"/>
      <protection/>
    </xf>
    <xf numFmtId="10" fontId="5" fillId="0" borderId="12" xfId="58" applyNumberFormat="1" applyFont="1" applyFill="1" applyBorder="1" applyAlignment="1">
      <alignment wrapText="1"/>
      <protection/>
    </xf>
    <xf numFmtId="3" fontId="2" fillId="0" borderId="14" xfId="58" applyNumberFormat="1" applyFont="1" applyFill="1" applyBorder="1" applyAlignment="1">
      <alignment horizontal="right" vertical="center"/>
      <protection/>
    </xf>
    <xf numFmtId="10" fontId="2" fillId="0" borderId="0" xfId="58" applyNumberFormat="1" applyFont="1" applyFill="1" applyBorder="1" applyAlignment="1">
      <alignment vertical="center" wrapText="1"/>
      <protection/>
    </xf>
    <xf numFmtId="165" fontId="5" fillId="0" borderId="0" xfId="44" applyNumberFormat="1" applyFont="1" applyFill="1" applyAlignment="1">
      <alignment horizontal="right" wrapText="1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5" fillId="0" borderId="0" xfId="58" applyFont="1" applyFill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8" xfId="58"/>
    <cellStyle name="Note" xfId="59"/>
    <cellStyle name="Output" xfId="60"/>
    <cellStyle name="Output Line Items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61"/>
  <sheetViews>
    <sheetView tabSelected="1" zoomScale="95" zoomScaleNormal="95" zoomScalePageLayoutView="0" workbookViewId="0" topLeftCell="A1">
      <selection activeCell="B66" sqref="B66"/>
    </sheetView>
  </sheetViews>
  <sheetFormatPr defaultColWidth="9.140625" defaultRowHeight="12.75"/>
  <cols>
    <col min="1" max="1" width="71.421875" style="1" customWidth="1"/>
    <col min="2" max="2" width="16.57421875" style="34" bestFit="1" customWidth="1"/>
    <col min="3" max="3" width="16.28125" style="34" bestFit="1" customWidth="1"/>
    <col min="4" max="4" width="13.57421875" style="34" customWidth="1"/>
    <col min="5" max="5" width="4.00390625" style="34" customWidth="1"/>
    <col min="6" max="6" width="14.7109375" style="34" customWidth="1"/>
    <col min="7" max="7" width="15.28125" style="34" customWidth="1"/>
    <col min="8" max="8" width="16.28125" style="1" customWidth="1"/>
    <col min="9" max="9" width="9.140625" style="1" customWidth="1"/>
    <col min="10" max="10" width="9.7109375" style="1" bestFit="1" customWidth="1"/>
    <col min="11" max="11" width="16.00390625" style="1" customWidth="1"/>
    <col min="12" max="12" width="12.140625" style="1" bestFit="1" customWidth="1"/>
    <col min="13" max="13" width="9.140625" style="1" customWidth="1"/>
    <col min="14" max="14" width="9.7109375" style="1" bestFit="1" customWidth="1"/>
    <col min="15" max="16384" width="9.140625" style="1" customWidth="1"/>
  </cols>
  <sheetData>
    <row r="1" spans="1:4" ht="12.75">
      <c r="A1" s="71" t="s">
        <v>77</v>
      </c>
      <c r="B1" s="72"/>
      <c r="C1" s="72"/>
      <c r="D1" s="72"/>
    </row>
    <row r="2" spans="1:4" ht="13.5">
      <c r="A2" s="73"/>
      <c r="B2" s="74"/>
      <c r="C2" s="74"/>
      <c r="D2" s="74"/>
    </row>
    <row r="3" ht="13.5">
      <c r="A3" s="5"/>
    </row>
    <row r="4" spans="1:8" ht="16.5" customHeight="1">
      <c r="A4" s="55"/>
      <c r="B4" s="67" t="s">
        <v>43</v>
      </c>
      <c r="C4" s="67"/>
      <c r="D4" s="68"/>
      <c r="F4" s="67" t="s">
        <v>0</v>
      </c>
      <c r="G4" s="67"/>
      <c r="H4" s="68"/>
    </row>
    <row r="5" spans="1:8" ht="12.75">
      <c r="A5" s="55" t="s">
        <v>56</v>
      </c>
      <c r="B5" s="65">
        <v>45199</v>
      </c>
      <c r="C5" s="65">
        <v>44926</v>
      </c>
      <c r="D5" s="56" t="s">
        <v>78</v>
      </c>
      <c r="F5" s="65">
        <v>45199</v>
      </c>
      <c r="G5" s="65">
        <v>44926</v>
      </c>
      <c r="H5" s="56" t="s">
        <v>78</v>
      </c>
    </row>
    <row r="6" spans="1:8" ht="13.5" thickBot="1">
      <c r="A6" s="57" t="s">
        <v>1</v>
      </c>
      <c r="B6" s="66"/>
      <c r="C6" s="66"/>
      <c r="D6" s="3" t="s">
        <v>74</v>
      </c>
      <c r="F6" s="66"/>
      <c r="G6" s="66"/>
      <c r="H6" s="3" t="s">
        <v>74</v>
      </c>
    </row>
    <row r="7" spans="1:15" ht="12.75">
      <c r="A7" s="18" t="s">
        <v>73</v>
      </c>
      <c r="B7" s="21">
        <v>17858994</v>
      </c>
      <c r="C7" s="21">
        <v>12645157</v>
      </c>
      <c r="D7" s="25">
        <f aca="true" t="shared" si="0" ref="D7:D13">B7/C7-1</f>
        <v>0.41231888224084523</v>
      </c>
      <c r="E7" s="33"/>
      <c r="F7" s="21">
        <v>19780771</v>
      </c>
      <c r="G7" s="21">
        <v>14540717</v>
      </c>
      <c r="H7" s="20">
        <f>F7/G7-1</f>
        <v>0.3603710876155557</v>
      </c>
      <c r="J7" s="2"/>
      <c r="K7" s="2"/>
      <c r="L7" s="2"/>
      <c r="M7" s="2"/>
      <c r="N7" s="2"/>
      <c r="O7" s="2"/>
    </row>
    <row r="8" spans="1:15" ht="12.75">
      <c r="A8" s="4" t="s">
        <v>63</v>
      </c>
      <c r="B8" s="21">
        <v>8911708</v>
      </c>
      <c r="C8" s="22">
        <v>6634858</v>
      </c>
      <c r="D8" s="25">
        <f t="shared" si="0"/>
        <v>0.34316484241260325</v>
      </c>
      <c r="E8" s="33"/>
      <c r="F8" s="21">
        <v>8036295</v>
      </c>
      <c r="G8" s="21">
        <v>5567332</v>
      </c>
      <c r="H8" s="20">
        <f aca="true" t="shared" si="1" ref="H8:H14">F8/G8-1</f>
        <v>0.4434732830734722</v>
      </c>
      <c r="J8" s="2"/>
      <c r="K8" s="2"/>
      <c r="L8" s="2"/>
      <c r="M8" s="2"/>
      <c r="N8" s="2"/>
      <c r="O8" s="2"/>
    </row>
    <row r="9" spans="1:15" ht="12.75">
      <c r="A9" s="4" t="s">
        <v>61</v>
      </c>
      <c r="B9" s="21">
        <v>193863</v>
      </c>
      <c r="C9" s="24">
        <v>218443</v>
      </c>
      <c r="D9" s="36">
        <f t="shared" si="0"/>
        <v>-0.1125236331674625</v>
      </c>
      <c r="E9" s="37"/>
      <c r="F9" s="38">
        <v>193863</v>
      </c>
      <c r="G9" s="38">
        <v>218443</v>
      </c>
      <c r="H9" s="23">
        <f t="shared" si="1"/>
        <v>-0.1125236331674625</v>
      </c>
      <c r="J9" s="2"/>
      <c r="K9" s="2"/>
      <c r="L9" s="2"/>
      <c r="M9" s="2"/>
      <c r="N9" s="2"/>
      <c r="O9" s="2"/>
    </row>
    <row r="10" spans="1:15" ht="27.75" customHeight="1">
      <c r="A10" s="4" t="s">
        <v>66</v>
      </c>
      <c r="B10" s="21">
        <v>35771</v>
      </c>
      <c r="C10" s="22">
        <v>30693</v>
      </c>
      <c r="D10" s="25">
        <f t="shared" si="0"/>
        <v>0.16544488971426707</v>
      </c>
      <c r="E10" s="33"/>
      <c r="F10" s="21">
        <v>327722</v>
      </c>
      <c r="G10" s="21">
        <v>321370</v>
      </c>
      <c r="H10" s="20">
        <f t="shared" si="1"/>
        <v>0.019765379469147693</v>
      </c>
      <c r="J10" s="2"/>
      <c r="K10" s="2"/>
      <c r="L10" s="2"/>
      <c r="M10" s="2"/>
      <c r="N10" s="2"/>
      <c r="O10" s="2"/>
    </row>
    <row r="11" spans="1:15" ht="12.75">
      <c r="A11" s="19" t="s">
        <v>2</v>
      </c>
      <c r="B11" s="21">
        <v>68436612</v>
      </c>
      <c r="C11" s="21">
        <v>63449954</v>
      </c>
      <c r="D11" s="25">
        <f t="shared" si="0"/>
        <v>0.07859198763170094</v>
      </c>
      <c r="E11" s="21"/>
      <c r="F11" s="21">
        <v>72607028</v>
      </c>
      <c r="G11" s="21">
        <v>68013517</v>
      </c>
      <c r="H11" s="20">
        <f t="shared" si="1"/>
        <v>0.06753820714785275</v>
      </c>
      <c r="J11" s="2"/>
      <c r="K11" s="2"/>
      <c r="L11" s="2"/>
      <c r="M11" s="2"/>
      <c r="N11" s="2"/>
      <c r="O11" s="2"/>
    </row>
    <row r="12" spans="1:15" ht="12.75">
      <c r="A12" s="10" t="s">
        <v>67</v>
      </c>
      <c r="B12" s="21">
        <v>1656802</v>
      </c>
      <c r="C12" s="21">
        <v>1474595</v>
      </c>
      <c r="D12" s="25">
        <f t="shared" si="0"/>
        <v>0.1235640972606038</v>
      </c>
      <c r="E12" s="33"/>
      <c r="F12" s="21">
        <v>1250192</v>
      </c>
      <c r="G12" s="21">
        <v>1106041</v>
      </c>
      <c r="H12" s="20">
        <f t="shared" si="1"/>
        <v>0.13033061161385517</v>
      </c>
      <c r="J12" s="2"/>
      <c r="K12" s="2"/>
      <c r="L12" s="2"/>
      <c r="M12" s="2"/>
      <c r="N12" s="2"/>
      <c r="O12" s="2"/>
    </row>
    <row r="13" spans="1:15" ht="26.25">
      <c r="A13" s="10" t="s">
        <v>53</v>
      </c>
      <c r="B13" s="21">
        <v>44609274</v>
      </c>
      <c r="C13" s="21">
        <v>43124154</v>
      </c>
      <c r="D13" s="25">
        <f t="shared" si="0"/>
        <v>0.03443824080583702</v>
      </c>
      <c r="E13" s="33"/>
      <c r="F13" s="21">
        <v>44966625</v>
      </c>
      <c r="G13" s="21">
        <v>43485732</v>
      </c>
      <c r="H13" s="20">
        <f t="shared" si="1"/>
        <v>0.03405468717877391</v>
      </c>
      <c r="J13" s="2"/>
      <c r="K13" s="2"/>
      <c r="L13" s="2"/>
      <c r="M13" s="2"/>
      <c r="N13" s="2"/>
      <c r="O13" s="2"/>
    </row>
    <row r="14" spans="1:15" ht="12.75">
      <c r="A14" s="10" t="s">
        <v>3</v>
      </c>
      <c r="B14" s="21">
        <v>3657978</v>
      </c>
      <c r="C14" s="21">
        <v>975159</v>
      </c>
      <c r="D14" s="25">
        <f>B14/C14-1</f>
        <v>2.7511605799669594</v>
      </c>
      <c r="E14" s="33"/>
      <c r="F14" s="21">
        <v>5163529</v>
      </c>
      <c r="G14" s="21">
        <v>2059712</v>
      </c>
      <c r="H14" s="20">
        <f t="shared" si="1"/>
        <v>1.5069179574620142</v>
      </c>
      <c r="J14" s="2"/>
      <c r="K14" s="2"/>
      <c r="L14" s="2"/>
      <c r="M14" s="2"/>
      <c r="N14" s="2"/>
      <c r="O14" s="2"/>
    </row>
    <row r="15" spans="1:15" ht="12.75">
      <c r="A15" s="11" t="s">
        <v>4</v>
      </c>
      <c r="B15" s="21">
        <v>710384</v>
      </c>
      <c r="C15" s="21">
        <v>708412</v>
      </c>
      <c r="D15" s="25">
        <f>B15/C15-1</f>
        <v>0.0027836908465694865</v>
      </c>
      <c r="E15" s="33"/>
      <c r="F15" s="13">
        <v>0</v>
      </c>
      <c r="G15" s="13">
        <v>0</v>
      </c>
      <c r="H15" s="12">
        <v>0</v>
      </c>
      <c r="J15" s="2"/>
      <c r="K15" s="2"/>
      <c r="L15" s="2"/>
      <c r="M15" s="2"/>
      <c r="N15" s="2"/>
      <c r="O15" s="2"/>
    </row>
    <row r="16" spans="1:15" ht="12.75">
      <c r="A16" s="4" t="s">
        <v>45</v>
      </c>
      <c r="B16" s="21" t="s">
        <v>46</v>
      </c>
      <c r="C16" s="13" t="s">
        <v>46</v>
      </c>
      <c r="D16" s="39">
        <v>0</v>
      </c>
      <c r="E16" s="33"/>
      <c r="F16" s="21">
        <v>2279</v>
      </c>
      <c r="G16" s="21">
        <v>3737</v>
      </c>
      <c r="H16" s="20">
        <f>F16/G16-1</f>
        <v>-0.39015252876639017</v>
      </c>
      <c r="J16" s="2"/>
      <c r="K16" s="2"/>
      <c r="L16" s="2"/>
      <c r="M16" s="2"/>
      <c r="N16" s="2"/>
      <c r="O16" s="2"/>
    </row>
    <row r="17" spans="1:15" ht="12.75">
      <c r="A17" s="4" t="s">
        <v>47</v>
      </c>
      <c r="B17" s="21">
        <v>714394</v>
      </c>
      <c r="C17" s="21">
        <v>731037</v>
      </c>
      <c r="D17" s="25">
        <f>B17/C17-1</f>
        <v>-0.02276628953117288</v>
      </c>
      <c r="E17" s="33"/>
      <c r="F17" s="21">
        <v>1212330</v>
      </c>
      <c r="G17" s="21">
        <v>1174446</v>
      </c>
      <c r="H17" s="20">
        <f>F17/G17-1</f>
        <v>0.03225691091799887</v>
      </c>
      <c r="J17" s="2"/>
      <c r="K17" s="2"/>
      <c r="L17" s="2"/>
      <c r="M17" s="2"/>
      <c r="N17" s="2"/>
      <c r="O17" s="2"/>
    </row>
    <row r="18" spans="1:15" ht="12.75">
      <c r="A18" s="4" t="s">
        <v>48</v>
      </c>
      <c r="B18" s="21">
        <v>467138</v>
      </c>
      <c r="C18" s="21">
        <v>429960</v>
      </c>
      <c r="D18" s="25">
        <f>B18/C18-1</f>
        <v>0.08646850869848355</v>
      </c>
      <c r="E18" s="33"/>
      <c r="F18" s="21">
        <v>571459</v>
      </c>
      <c r="G18" s="21">
        <v>506238</v>
      </c>
      <c r="H18" s="20">
        <f>F18/G18-1</f>
        <v>0.12883465879685052</v>
      </c>
      <c r="J18" s="2"/>
      <c r="K18" s="2"/>
      <c r="L18" s="2"/>
      <c r="M18" s="2"/>
      <c r="N18" s="2"/>
      <c r="O18" s="2"/>
    </row>
    <row r="19" spans="1:15" ht="12.75">
      <c r="A19" s="4" t="s">
        <v>5</v>
      </c>
      <c r="B19" s="21" t="s">
        <v>46</v>
      </c>
      <c r="C19" s="13" t="s">
        <v>46</v>
      </c>
      <c r="D19" s="13">
        <v>0</v>
      </c>
      <c r="E19" s="33"/>
      <c r="F19" s="21">
        <v>298727</v>
      </c>
      <c r="G19" s="21">
        <v>154363</v>
      </c>
      <c r="H19" s="20">
        <f>F19/G19-1</f>
        <v>0.9352241145870448</v>
      </c>
      <c r="J19" s="2"/>
      <c r="K19" s="2"/>
      <c r="L19" s="2"/>
      <c r="M19" s="2"/>
      <c r="N19" s="2"/>
      <c r="O19" s="2"/>
    </row>
    <row r="20" spans="1:15" ht="12.75">
      <c r="A20" s="4" t="s">
        <v>42</v>
      </c>
      <c r="B20" s="21">
        <v>616570</v>
      </c>
      <c r="C20" s="21">
        <v>696798</v>
      </c>
      <c r="D20" s="25">
        <f>B20/C20-1</f>
        <v>-0.11513810315184603</v>
      </c>
      <c r="E20" s="33"/>
      <c r="F20" s="21">
        <v>420255</v>
      </c>
      <c r="G20" s="21">
        <v>487957</v>
      </c>
      <c r="H20" s="20">
        <f>F20/G20-1</f>
        <v>-0.13874583211225577</v>
      </c>
      <c r="J20" s="2"/>
      <c r="K20" s="2"/>
      <c r="L20" s="2"/>
      <c r="M20" s="2"/>
      <c r="N20" s="2"/>
      <c r="O20" s="2"/>
    </row>
    <row r="21" spans="1:15" ht="12.75">
      <c r="A21" s="1" t="s">
        <v>60</v>
      </c>
      <c r="B21" s="21" t="s">
        <v>46</v>
      </c>
      <c r="C21" s="21">
        <v>26627</v>
      </c>
      <c r="D21" s="25" t="s">
        <v>46</v>
      </c>
      <c r="E21" s="33"/>
      <c r="F21" s="40">
        <v>0</v>
      </c>
      <c r="G21" s="40">
        <v>14947</v>
      </c>
      <c r="H21" s="20" t="s">
        <v>46</v>
      </c>
      <c r="J21" s="2"/>
      <c r="K21" s="2"/>
      <c r="L21" s="2"/>
      <c r="M21" s="2"/>
      <c r="N21" s="2"/>
      <c r="O21" s="2"/>
    </row>
    <row r="22" spans="1:15" ht="12.75">
      <c r="A22" s="1" t="s">
        <v>68</v>
      </c>
      <c r="B22" s="21">
        <v>508965</v>
      </c>
      <c r="C22" s="51">
        <v>747800</v>
      </c>
      <c r="D22" s="25">
        <f>B22/C22-1</f>
        <v>-0.3193835250066863</v>
      </c>
      <c r="E22" s="33"/>
      <c r="F22" s="40">
        <v>531576</v>
      </c>
      <c r="G22" s="40">
        <v>791605</v>
      </c>
      <c r="H22" s="20">
        <f>F22/G22-1</f>
        <v>-0.3284832713285035</v>
      </c>
      <c r="J22" s="2"/>
      <c r="K22" s="2"/>
      <c r="L22" s="2"/>
      <c r="M22" s="2"/>
      <c r="N22" s="2"/>
      <c r="O22" s="2"/>
    </row>
    <row r="23" spans="1:15" ht="12.75">
      <c r="A23" s="1" t="s">
        <v>6</v>
      </c>
      <c r="B23" s="21">
        <v>1857903</v>
      </c>
      <c r="C23" s="21">
        <v>1935629</v>
      </c>
      <c r="D23" s="25">
        <f>B23/C23-1</f>
        <v>-0.040155422345914404</v>
      </c>
      <c r="E23" s="33"/>
      <c r="F23" s="21">
        <v>2054662</v>
      </c>
      <c r="G23" s="21">
        <v>1887028</v>
      </c>
      <c r="H23" s="20">
        <f>F23/G23-1</f>
        <v>0.08883492984735786</v>
      </c>
      <c r="J23" s="2"/>
      <c r="K23" s="2"/>
      <c r="L23" s="2"/>
      <c r="M23" s="2"/>
      <c r="N23" s="2"/>
      <c r="O23" s="2"/>
    </row>
    <row r="24" spans="1:15" ht="13.5" thickBot="1">
      <c r="A24" s="1" t="s">
        <v>7</v>
      </c>
      <c r="B24" s="27">
        <v>141025</v>
      </c>
      <c r="C24" s="27">
        <v>130953</v>
      </c>
      <c r="D24" s="25">
        <f>B24/C24-1</f>
        <v>0.07691309095629739</v>
      </c>
      <c r="E24" s="33"/>
      <c r="F24" s="27">
        <v>204776</v>
      </c>
      <c r="G24" s="27">
        <v>177610</v>
      </c>
      <c r="H24" s="20">
        <f>F24/G24-1</f>
        <v>0.15295309948764135</v>
      </c>
      <c r="J24" s="2"/>
      <c r="K24" s="2"/>
      <c r="L24" s="2"/>
      <c r="M24" s="2"/>
      <c r="N24" s="2"/>
      <c r="O24" s="2"/>
    </row>
    <row r="25" spans="1:15" ht="13.5" thickBot="1">
      <c r="A25" s="58" t="s">
        <v>8</v>
      </c>
      <c r="B25" s="41">
        <f>SUM(B7:B10)+SUM(B11:B24)</f>
        <v>150377381</v>
      </c>
      <c r="C25" s="41">
        <f>SUM(C7:C10)+SUM(C11:C24)</f>
        <v>133960229</v>
      </c>
      <c r="D25" s="42">
        <f>B25/C25-1</f>
        <v>0.12255243308071684</v>
      </c>
      <c r="E25" s="33"/>
      <c r="F25" s="41">
        <f>SUM(F7:F10)+SUM(F11:F24)</f>
        <v>157622089</v>
      </c>
      <c r="G25" s="41">
        <f>SUM(G7:G10)+SUM(G11:G24)</f>
        <v>140510795</v>
      </c>
      <c r="H25" s="14">
        <f>F25/G25-1</f>
        <v>0.12177921276439996</v>
      </c>
      <c r="J25" s="2"/>
      <c r="K25" s="2"/>
      <c r="L25" s="2"/>
      <c r="M25" s="2"/>
      <c r="N25" s="2"/>
      <c r="O25" s="2"/>
    </row>
    <row r="26" spans="1:15" ht="13.5" thickTop="1">
      <c r="A26" s="30"/>
      <c r="B26" s="59"/>
      <c r="C26" s="59"/>
      <c r="D26" s="60"/>
      <c r="J26" s="2"/>
      <c r="K26" s="2"/>
      <c r="L26" s="2"/>
      <c r="M26" s="2"/>
      <c r="N26" s="2"/>
      <c r="O26" s="2"/>
    </row>
    <row r="27" spans="1:15" ht="12.75">
      <c r="A27" s="6" t="s">
        <v>57</v>
      </c>
      <c r="B27" s="59"/>
      <c r="C27" s="59"/>
      <c r="D27" s="60"/>
      <c r="F27" s="33"/>
      <c r="J27" s="2"/>
      <c r="K27" s="2"/>
      <c r="L27" s="2"/>
      <c r="M27" s="2"/>
      <c r="N27" s="2"/>
      <c r="O27" s="2"/>
    </row>
    <row r="28" spans="1:15" ht="12.75">
      <c r="A28" s="30"/>
      <c r="B28" s="59"/>
      <c r="C28" s="59"/>
      <c r="D28" s="60"/>
      <c r="J28" s="2"/>
      <c r="K28" s="2"/>
      <c r="L28" s="2"/>
      <c r="M28" s="2"/>
      <c r="N28" s="2"/>
      <c r="O28" s="2"/>
    </row>
    <row r="29" spans="1:15" ht="16.5" customHeight="1">
      <c r="A29" s="61"/>
      <c r="B29" s="67" t="s">
        <v>43</v>
      </c>
      <c r="C29" s="67"/>
      <c r="D29" s="68"/>
      <c r="F29" s="67" t="s">
        <v>0</v>
      </c>
      <c r="G29" s="67"/>
      <c r="H29" s="68"/>
      <c r="J29" s="2"/>
      <c r="K29" s="2"/>
      <c r="L29" s="2"/>
      <c r="M29" s="2"/>
      <c r="N29" s="2"/>
      <c r="O29" s="2"/>
    </row>
    <row r="30" spans="1:15" ht="12.75">
      <c r="A30" s="55" t="s">
        <v>56</v>
      </c>
      <c r="B30" s="65">
        <v>45199</v>
      </c>
      <c r="C30" s="65">
        <v>44926</v>
      </c>
      <c r="D30" s="56" t="s">
        <v>78</v>
      </c>
      <c r="F30" s="65">
        <v>45199</v>
      </c>
      <c r="G30" s="65">
        <v>44926</v>
      </c>
      <c r="H30" s="56" t="s">
        <v>78</v>
      </c>
      <c r="J30" s="2"/>
      <c r="K30" s="2"/>
      <c r="L30" s="2"/>
      <c r="M30" s="2"/>
      <c r="N30" s="2"/>
      <c r="O30" s="2"/>
    </row>
    <row r="31" spans="1:15" ht="13.5" thickBot="1">
      <c r="A31" s="57" t="s">
        <v>1</v>
      </c>
      <c r="B31" s="66"/>
      <c r="C31" s="66"/>
      <c r="D31" s="3" t="s">
        <v>74</v>
      </c>
      <c r="F31" s="66"/>
      <c r="G31" s="66"/>
      <c r="H31" s="3" t="s">
        <v>74</v>
      </c>
      <c r="J31" s="2"/>
      <c r="K31" s="2"/>
      <c r="L31" s="2"/>
      <c r="M31" s="2"/>
      <c r="N31" s="2"/>
      <c r="O31" s="2"/>
    </row>
    <row r="32" spans="1:15" ht="12.75">
      <c r="A32" s="26" t="s">
        <v>49</v>
      </c>
      <c r="B32" s="21">
        <v>48411</v>
      </c>
      <c r="C32" s="21">
        <v>41695</v>
      </c>
      <c r="D32" s="25">
        <f aca="true" t="shared" si="2" ref="D32:D37">B32/C32-1</f>
        <v>0.16107446936083458</v>
      </c>
      <c r="E32" s="33"/>
      <c r="F32" s="21">
        <v>48411</v>
      </c>
      <c r="G32" s="21">
        <v>41695</v>
      </c>
      <c r="H32" s="20">
        <f aca="true" t="shared" si="3" ref="H32:H37">F32/G32-1</f>
        <v>0.16107446936083458</v>
      </c>
      <c r="J32" s="2"/>
      <c r="K32" s="2"/>
      <c r="L32" s="2"/>
      <c r="M32" s="2"/>
      <c r="N32" s="2"/>
      <c r="O32" s="2"/>
    </row>
    <row r="33" spans="1:15" ht="12.75">
      <c r="A33" s="26" t="s">
        <v>9</v>
      </c>
      <c r="B33" s="21">
        <v>357327</v>
      </c>
      <c r="C33" s="21">
        <v>1631542</v>
      </c>
      <c r="D33" s="25">
        <f t="shared" si="2"/>
        <v>-0.7809881694740313</v>
      </c>
      <c r="E33" s="33"/>
      <c r="F33" s="21">
        <v>315130</v>
      </c>
      <c r="G33" s="21">
        <v>1678082</v>
      </c>
      <c r="H33" s="20">
        <f t="shared" si="3"/>
        <v>-0.8122082234360418</v>
      </c>
      <c r="J33" s="2"/>
      <c r="K33" s="2"/>
      <c r="L33" s="2"/>
      <c r="M33" s="2"/>
      <c r="N33" s="2"/>
      <c r="O33" s="2"/>
    </row>
    <row r="34" spans="1:15" ht="12.75">
      <c r="A34" s="26" t="s">
        <v>10</v>
      </c>
      <c r="B34" s="21">
        <v>126589201</v>
      </c>
      <c r="C34" s="21">
        <v>116503842</v>
      </c>
      <c r="D34" s="25">
        <f t="shared" si="2"/>
        <v>0.08656675030511018</v>
      </c>
      <c r="E34" s="33"/>
      <c r="F34" s="21">
        <v>129927655</v>
      </c>
      <c r="G34" s="21">
        <v>119731729</v>
      </c>
      <c r="H34" s="20">
        <f t="shared" si="3"/>
        <v>0.08515642499407994</v>
      </c>
      <c r="J34" s="2"/>
      <c r="K34" s="2"/>
      <c r="L34" s="2"/>
      <c r="M34" s="2"/>
      <c r="N34" s="2"/>
      <c r="O34" s="2"/>
    </row>
    <row r="35" spans="1:15" ht="12.75">
      <c r="A35" s="18" t="s">
        <v>11</v>
      </c>
      <c r="B35" s="21">
        <v>6264408</v>
      </c>
      <c r="C35" s="21">
        <v>3562483</v>
      </c>
      <c r="D35" s="25">
        <f>B35/C35-1</f>
        <v>0.758438706935584</v>
      </c>
      <c r="E35" s="33"/>
      <c r="F35" s="21">
        <v>7207266</v>
      </c>
      <c r="G35" s="21">
        <v>4840928</v>
      </c>
      <c r="H35" s="20">
        <f t="shared" si="3"/>
        <v>0.48881908592732626</v>
      </c>
      <c r="J35" s="2"/>
      <c r="K35" s="2"/>
      <c r="L35" s="2"/>
      <c r="M35" s="2"/>
      <c r="N35" s="2"/>
      <c r="O35" s="2"/>
    </row>
    <row r="36" spans="1:15" ht="12.75">
      <c r="A36" s="4" t="s">
        <v>12</v>
      </c>
      <c r="B36" s="21">
        <v>2781730</v>
      </c>
      <c r="C36" s="21">
        <v>1718909</v>
      </c>
      <c r="D36" s="25">
        <f t="shared" si="2"/>
        <v>0.6183113823942978</v>
      </c>
      <c r="E36" s="33"/>
      <c r="F36" s="21">
        <v>2810467</v>
      </c>
      <c r="G36" s="21">
        <v>1748260</v>
      </c>
      <c r="H36" s="20">
        <f t="shared" si="3"/>
        <v>0.607579536224589</v>
      </c>
      <c r="J36" s="2"/>
      <c r="K36" s="2"/>
      <c r="L36" s="2"/>
      <c r="M36" s="2"/>
      <c r="N36" s="2"/>
      <c r="O36" s="2"/>
    </row>
    <row r="37" spans="1:15" ht="12.75">
      <c r="A37" s="26" t="s">
        <v>69</v>
      </c>
      <c r="B37" s="21">
        <v>420164</v>
      </c>
      <c r="C37" s="21">
        <v>431296</v>
      </c>
      <c r="D37" s="25">
        <f t="shared" si="2"/>
        <v>-0.02581058020477811</v>
      </c>
      <c r="E37" s="33"/>
      <c r="F37" s="21">
        <v>488522</v>
      </c>
      <c r="G37" s="21">
        <v>500546</v>
      </c>
      <c r="H37" s="20">
        <f t="shared" si="3"/>
        <v>-0.024021768229093854</v>
      </c>
      <c r="J37" s="2"/>
      <c r="K37" s="2"/>
      <c r="L37" s="2"/>
      <c r="M37" s="2"/>
      <c r="N37" s="2"/>
      <c r="O37" s="2"/>
    </row>
    <row r="38" spans="1:15" ht="12.75">
      <c r="A38" s="26" t="s">
        <v>13</v>
      </c>
      <c r="B38" s="21">
        <v>108871</v>
      </c>
      <c r="C38" s="51" t="s">
        <v>46</v>
      </c>
      <c r="D38" s="25" t="s">
        <v>46</v>
      </c>
      <c r="E38" s="33"/>
      <c r="F38" s="21">
        <v>122806</v>
      </c>
      <c r="G38" s="21" t="s">
        <v>46</v>
      </c>
      <c r="H38" s="20" t="s">
        <v>46</v>
      </c>
      <c r="J38" s="2"/>
      <c r="K38" s="2"/>
      <c r="L38" s="2"/>
      <c r="M38" s="2"/>
      <c r="N38" s="2"/>
      <c r="O38" s="2"/>
    </row>
    <row r="39" spans="1:15" ht="12.75">
      <c r="A39" s="26" t="s">
        <v>50</v>
      </c>
      <c r="B39" s="21" t="s">
        <v>46</v>
      </c>
      <c r="C39" s="21" t="s">
        <v>46</v>
      </c>
      <c r="D39" s="25" t="s">
        <v>46</v>
      </c>
      <c r="E39" s="33"/>
      <c r="F39" s="13">
        <v>0</v>
      </c>
      <c r="G39" s="13">
        <v>0</v>
      </c>
      <c r="H39" s="20" t="s">
        <v>46</v>
      </c>
      <c r="J39" s="2"/>
      <c r="K39" s="2"/>
      <c r="L39" s="2"/>
      <c r="M39" s="2"/>
      <c r="N39" s="2"/>
      <c r="O39" s="2"/>
    </row>
    <row r="40" spans="1:15" ht="12.75">
      <c r="A40" s="26" t="s">
        <v>44</v>
      </c>
      <c r="B40" s="21">
        <v>588127</v>
      </c>
      <c r="C40" s="21">
        <v>663680</v>
      </c>
      <c r="D40" s="25">
        <f>B40/C40-1</f>
        <v>-0.11383950096432016</v>
      </c>
      <c r="E40" s="33"/>
      <c r="F40" s="21">
        <v>423868</v>
      </c>
      <c r="G40" s="21">
        <v>492956</v>
      </c>
      <c r="H40" s="20">
        <f>F40/G40-1</f>
        <v>-0.14015043939012817</v>
      </c>
      <c r="J40" s="2"/>
      <c r="K40" s="2"/>
      <c r="L40" s="2"/>
      <c r="M40" s="2"/>
      <c r="N40" s="2"/>
      <c r="O40" s="2"/>
    </row>
    <row r="41" spans="1:15" ht="12.75">
      <c r="A41" s="1" t="s">
        <v>14</v>
      </c>
      <c r="B41" s="21">
        <v>2834395</v>
      </c>
      <c r="C41" s="21">
        <v>1315969</v>
      </c>
      <c r="D41" s="25">
        <f>B41/C41-1</f>
        <v>1.1538463292068428</v>
      </c>
      <c r="E41" s="33"/>
      <c r="F41" s="21">
        <v>3661492</v>
      </c>
      <c r="G41" s="21">
        <v>1789692</v>
      </c>
      <c r="H41" s="20">
        <f>F41/G41-1</f>
        <v>1.0458782852021464</v>
      </c>
      <c r="J41" s="2"/>
      <c r="K41" s="2"/>
      <c r="L41" s="2"/>
      <c r="M41" s="2"/>
      <c r="N41" s="2"/>
      <c r="O41" s="2"/>
    </row>
    <row r="42" spans="1:15" ht="13.5" thickBot="1">
      <c r="A42" s="1" t="s">
        <v>15</v>
      </c>
      <c r="B42" s="27">
        <v>138169</v>
      </c>
      <c r="C42" s="27">
        <v>132636</v>
      </c>
      <c r="D42" s="25">
        <f>B42/C42-1</f>
        <v>0.04171567296963108</v>
      </c>
      <c r="E42" s="33"/>
      <c r="F42" s="27">
        <v>216485</v>
      </c>
      <c r="G42" s="27">
        <v>215374</v>
      </c>
      <c r="H42" s="20">
        <f>F42/G42-1</f>
        <v>0.005158468524520066</v>
      </c>
      <c r="J42" s="2"/>
      <c r="K42" s="2"/>
      <c r="L42" s="2"/>
      <c r="M42" s="2"/>
      <c r="N42" s="2"/>
      <c r="O42" s="2"/>
    </row>
    <row r="43" spans="1:15" ht="13.5" thickBot="1">
      <c r="A43" s="28" t="s">
        <v>16</v>
      </c>
      <c r="B43" s="41">
        <f>SUM(B32:B42)</f>
        <v>140130803</v>
      </c>
      <c r="C43" s="41">
        <f>SUM(C32:C42)</f>
        <v>126002052</v>
      </c>
      <c r="D43" s="42">
        <f>B43/C43-1</f>
        <v>0.11213111830908917</v>
      </c>
      <c r="E43" s="33"/>
      <c r="F43" s="41">
        <f>SUM(F32:F42)</f>
        <v>145222102</v>
      </c>
      <c r="G43" s="41">
        <f>SUM(G32:G42)</f>
        <v>131039262</v>
      </c>
      <c r="H43" s="14">
        <f>F43/G43-1</f>
        <v>0.10823351553979288</v>
      </c>
      <c r="J43" s="2"/>
      <c r="K43" s="2"/>
      <c r="L43" s="2"/>
      <c r="M43" s="2"/>
      <c r="N43" s="2"/>
      <c r="O43" s="2"/>
    </row>
    <row r="44" spans="1:15" ht="13.5" thickTop="1">
      <c r="A44" s="29"/>
      <c r="B44" s="43"/>
      <c r="C44" s="43"/>
      <c r="D44" s="44"/>
      <c r="E44" s="33"/>
      <c r="J44" s="2"/>
      <c r="K44" s="2"/>
      <c r="L44" s="2"/>
      <c r="M44" s="2"/>
      <c r="N44" s="2"/>
      <c r="O44" s="2"/>
    </row>
    <row r="45" spans="1:15" ht="12.75">
      <c r="A45" s="30" t="s">
        <v>17</v>
      </c>
      <c r="B45" s="45"/>
      <c r="C45" s="45"/>
      <c r="D45" s="46"/>
      <c r="E45" s="33"/>
      <c r="J45" s="2"/>
      <c r="K45" s="2"/>
      <c r="L45" s="2"/>
      <c r="M45" s="2"/>
      <c r="N45" s="2"/>
      <c r="O45" s="2"/>
    </row>
    <row r="46" spans="1:15" ht="12.75">
      <c r="A46" s="26" t="s">
        <v>18</v>
      </c>
      <c r="B46" s="21">
        <v>8073083</v>
      </c>
      <c r="C46" s="21">
        <v>7163083</v>
      </c>
      <c r="D46" s="25">
        <f>B46/C46-1</f>
        <v>0.1270402702300113</v>
      </c>
      <c r="E46" s="33"/>
      <c r="F46" s="21">
        <v>8073083</v>
      </c>
      <c r="G46" s="21">
        <v>7163083</v>
      </c>
      <c r="H46" s="20">
        <f>F46/G46-1</f>
        <v>0.1270402702300113</v>
      </c>
      <c r="J46" s="2"/>
      <c r="K46" s="2"/>
      <c r="L46" s="2"/>
      <c r="M46" s="2"/>
      <c r="N46" s="2"/>
      <c r="O46" s="2"/>
    </row>
    <row r="47" spans="1:15" ht="12.75">
      <c r="A47" s="18" t="s">
        <v>19</v>
      </c>
      <c r="B47" s="62" t="s">
        <v>46</v>
      </c>
      <c r="C47" s="21">
        <v>-49463</v>
      </c>
      <c r="D47" s="25" t="s">
        <v>46</v>
      </c>
      <c r="E47" s="33"/>
      <c r="F47" s="21">
        <v>-15287</v>
      </c>
      <c r="G47" s="21">
        <v>-64750</v>
      </c>
      <c r="H47" s="20">
        <f>F47/G47-1</f>
        <v>-0.7639073359073358</v>
      </c>
      <c r="J47" s="2"/>
      <c r="K47" s="2"/>
      <c r="L47" s="2"/>
      <c r="M47" s="2"/>
      <c r="N47" s="2"/>
      <c r="O47" s="2"/>
    </row>
    <row r="48" spans="1:15" ht="12.75">
      <c r="A48" s="26" t="s">
        <v>20</v>
      </c>
      <c r="B48" s="21">
        <v>28614</v>
      </c>
      <c r="C48" s="21">
        <v>28614</v>
      </c>
      <c r="D48" s="25" t="s">
        <v>46</v>
      </c>
      <c r="E48" s="33"/>
      <c r="F48" s="21">
        <v>32102</v>
      </c>
      <c r="G48" s="21">
        <v>31235</v>
      </c>
      <c r="H48" s="20">
        <f>F48/G48-1</f>
        <v>0.027757323515287258</v>
      </c>
      <c r="J48" s="2"/>
      <c r="K48" s="2"/>
      <c r="L48" s="2"/>
      <c r="M48" s="2"/>
      <c r="N48" s="2"/>
      <c r="O48" s="2"/>
    </row>
    <row r="49" spans="1:15" ht="12.75">
      <c r="A49" s="18" t="s">
        <v>21</v>
      </c>
      <c r="B49" s="21">
        <v>3598162</v>
      </c>
      <c r="C49" s="21">
        <v>3558320</v>
      </c>
      <c r="D49" s="25">
        <f>B49/C49-1</f>
        <v>0.011196856943726186</v>
      </c>
      <c r="E49" s="33"/>
      <c r="F49" s="21">
        <v>5048009</v>
      </c>
      <c r="G49" s="21">
        <v>4457854</v>
      </c>
      <c r="H49" s="20">
        <f aca="true" t="shared" si="4" ref="H49:H55">F49/G49-1</f>
        <v>0.13238544824482812</v>
      </c>
      <c r="J49" s="2"/>
      <c r="K49" s="2"/>
      <c r="L49" s="2"/>
      <c r="M49" s="2"/>
      <c r="N49" s="2"/>
      <c r="O49" s="2"/>
    </row>
    <row r="50" spans="1:15" ht="12.75">
      <c r="A50" s="18" t="s">
        <v>70</v>
      </c>
      <c r="B50" s="21">
        <v>24518</v>
      </c>
      <c r="C50" s="21">
        <v>35678</v>
      </c>
      <c r="D50" s="25">
        <f>B50/C50-1</f>
        <v>-0.3127978025674085</v>
      </c>
      <c r="E50" s="33"/>
      <c r="F50" s="21">
        <v>38233</v>
      </c>
      <c r="G50" s="21">
        <v>70355</v>
      </c>
      <c r="H50" s="20">
        <f t="shared" si="4"/>
        <v>-0.4565702508705849</v>
      </c>
      <c r="J50" s="2"/>
      <c r="K50" s="2"/>
      <c r="L50" s="2"/>
      <c r="M50" s="25"/>
      <c r="N50" s="2"/>
      <c r="O50" s="2"/>
    </row>
    <row r="51" spans="1:15" ht="26.25">
      <c r="A51" s="4" t="s">
        <v>62</v>
      </c>
      <c r="B51" s="21">
        <v>-2436397</v>
      </c>
      <c r="C51" s="21">
        <v>-3736653</v>
      </c>
      <c r="D51" s="25">
        <f>B51/C51-1</f>
        <v>-0.3479734404024136</v>
      </c>
      <c r="E51" s="33"/>
      <c r="F51" s="21">
        <v>-2431652</v>
      </c>
      <c r="G51" s="21">
        <v>-3728492</v>
      </c>
      <c r="H51" s="20">
        <f t="shared" si="4"/>
        <v>-0.34781890372837065</v>
      </c>
      <c r="J51" s="2"/>
      <c r="K51" s="2"/>
      <c r="L51" s="2"/>
      <c r="M51" s="2"/>
      <c r="N51" s="2"/>
      <c r="O51" s="2"/>
    </row>
    <row r="52" spans="1:15" ht="12.75">
      <c r="A52" s="26" t="s">
        <v>22</v>
      </c>
      <c r="B52" s="21">
        <v>958598</v>
      </c>
      <c r="C52" s="21">
        <v>958598</v>
      </c>
      <c r="D52" s="25" t="s">
        <v>46</v>
      </c>
      <c r="E52" s="33"/>
      <c r="F52" s="21">
        <v>990011</v>
      </c>
      <c r="G52" s="21">
        <v>989581</v>
      </c>
      <c r="H52" s="20">
        <f t="shared" si="4"/>
        <v>0.00043452734035920315</v>
      </c>
      <c r="J52" s="2"/>
      <c r="K52" s="2"/>
      <c r="L52" s="2"/>
      <c r="M52" s="2"/>
      <c r="N52" s="2"/>
      <c r="O52" s="2"/>
    </row>
    <row r="53" spans="1:15" ht="13.5" thickBot="1">
      <c r="A53" s="28" t="s">
        <v>23</v>
      </c>
      <c r="B53" s="47">
        <f>SUM(B46:B52)</f>
        <v>10246578</v>
      </c>
      <c r="C53" s="47">
        <f>SUM(C46:C52)</f>
        <v>7958177</v>
      </c>
      <c r="D53" s="48">
        <f>B53/C53-1</f>
        <v>0.28755341832683534</v>
      </c>
      <c r="E53" s="33"/>
      <c r="F53" s="47">
        <f>SUM(F46:F52)</f>
        <v>11734499</v>
      </c>
      <c r="G53" s="47">
        <f>SUM(G46:G52)</f>
        <v>8918866</v>
      </c>
      <c r="H53" s="15">
        <f t="shared" si="4"/>
        <v>0.31569405796656214</v>
      </c>
      <c r="J53" s="2"/>
      <c r="K53" s="2"/>
      <c r="L53" s="2"/>
      <c r="M53" s="2"/>
      <c r="N53" s="2"/>
      <c r="O53" s="2"/>
    </row>
    <row r="54" spans="1:15" ht="12.75">
      <c r="A54" s="18" t="s">
        <v>51</v>
      </c>
      <c r="B54" s="13">
        <v>0</v>
      </c>
      <c r="C54" s="13">
        <v>0</v>
      </c>
      <c r="D54" s="13">
        <v>0</v>
      </c>
      <c r="E54" s="33"/>
      <c r="F54" s="21">
        <v>665488</v>
      </c>
      <c r="G54" s="21">
        <v>552667</v>
      </c>
      <c r="H54" s="20">
        <f t="shared" si="4"/>
        <v>0.20413920136356967</v>
      </c>
      <c r="J54" s="2"/>
      <c r="K54" s="2"/>
      <c r="L54" s="2"/>
      <c r="M54" s="2"/>
      <c r="N54" s="2"/>
      <c r="O54" s="2"/>
    </row>
    <row r="55" spans="1:15" ht="13.5" thickBot="1">
      <c r="A55" s="28" t="s">
        <v>24</v>
      </c>
      <c r="B55" s="41">
        <f>B53+B43+B54</f>
        <v>150377381</v>
      </c>
      <c r="C55" s="41">
        <f>C53+C43+C54</f>
        <v>133960229</v>
      </c>
      <c r="D55" s="49">
        <f>B55/C55-1</f>
        <v>0.12255243308071684</v>
      </c>
      <c r="E55" s="33"/>
      <c r="F55" s="41">
        <f>F53+F43+F54</f>
        <v>157622089</v>
      </c>
      <c r="G55" s="41">
        <f>G53+G43+G54</f>
        <v>140510795</v>
      </c>
      <c r="H55" s="16">
        <f t="shared" si="4"/>
        <v>0.12177921276439996</v>
      </c>
      <c r="J55" s="2"/>
      <c r="K55" s="2"/>
      <c r="L55" s="2"/>
      <c r="M55" s="2"/>
      <c r="N55" s="2"/>
      <c r="O55" s="2"/>
    </row>
    <row r="56" ht="13.5" thickTop="1"/>
    <row r="57" spans="1:3" ht="12.75">
      <c r="A57" s="7" t="s">
        <v>52</v>
      </c>
      <c r="B57" s="33"/>
      <c r="C57" s="33"/>
    </row>
    <row r="58" spans="1:4" ht="12.75">
      <c r="A58" s="75" t="s">
        <v>82</v>
      </c>
      <c r="B58" s="33"/>
      <c r="C58" s="33"/>
      <c r="D58" s="33"/>
    </row>
    <row r="59" spans="2:8" ht="12.75">
      <c r="B59" s="33"/>
      <c r="C59" s="33"/>
      <c r="D59" s="33"/>
      <c r="E59" s="33"/>
      <c r="F59" s="33"/>
      <c r="G59" s="33"/>
      <c r="H59" s="2"/>
    </row>
    <row r="60" spans="1:8" ht="12.75">
      <c r="A60" s="9" t="s">
        <v>39</v>
      </c>
      <c r="C60" s="50"/>
      <c r="F60" s="69" t="s">
        <v>76</v>
      </c>
      <c r="G60" s="70"/>
      <c r="H60" s="70"/>
    </row>
    <row r="61" spans="1:8" ht="12.75">
      <c r="A61" s="8" t="s">
        <v>40</v>
      </c>
      <c r="C61" s="50"/>
      <c r="F61" s="63" t="s">
        <v>75</v>
      </c>
      <c r="G61" s="64"/>
      <c r="H61" s="64"/>
    </row>
  </sheetData>
  <sheetProtection/>
  <mergeCells count="16">
    <mergeCell ref="A1:D1"/>
    <mergeCell ref="A2:D2"/>
    <mergeCell ref="F4:H4"/>
    <mergeCell ref="F5:F6"/>
    <mergeCell ref="G5:G6"/>
    <mergeCell ref="F29:H29"/>
    <mergeCell ref="B4:D4"/>
    <mergeCell ref="B5:B6"/>
    <mergeCell ref="C5:C6"/>
    <mergeCell ref="F61:H61"/>
    <mergeCell ref="G30:G31"/>
    <mergeCell ref="B29:D29"/>
    <mergeCell ref="B30:B31"/>
    <mergeCell ref="C30:C31"/>
    <mergeCell ref="F30:F31"/>
    <mergeCell ref="F60:H60"/>
  </mergeCells>
  <printOptions/>
  <pageMargins left="0.7" right="0.7" top="0.75" bottom="0.75" header="0.3" footer="0.3"/>
  <pageSetup fitToHeight="1" fitToWidth="1" horizontalDpi="600" verticalDpi="600" orientation="landscape" scale="59" r:id="rId1"/>
  <headerFooter>
    <oddFooter>&amp;L&amp;1#&amp;"Calibri"&amp;10&amp;K000000Clasificare: Uz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7"/>
  <sheetViews>
    <sheetView zoomScale="96" zoomScaleNormal="96" zoomScalePageLayoutView="0" workbookViewId="0" topLeftCell="A1">
      <selection activeCell="C36" sqref="C36"/>
    </sheetView>
  </sheetViews>
  <sheetFormatPr defaultColWidth="9.140625" defaultRowHeight="12.75"/>
  <cols>
    <col min="1" max="1" width="66.140625" style="35" customWidth="1"/>
    <col min="2" max="2" width="13.28125" style="35" customWidth="1"/>
    <col min="3" max="3" width="15.57421875" style="35" customWidth="1"/>
    <col min="4" max="4" width="12.421875" style="35" customWidth="1"/>
    <col min="5" max="5" width="4.7109375" style="35" customWidth="1"/>
    <col min="6" max="6" width="16.140625" style="35" customWidth="1"/>
    <col min="7" max="7" width="12.140625" style="35" bestFit="1" customWidth="1"/>
    <col min="8" max="8" width="17.7109375" style="35" customWidth="1"/>
    <col min="9" max="9" width="7.28125" style="35" bestFit="1" customWidth="1"/>
    <col min="10" max="10" width="10.00390625" style="35" bestFit="1" customWidth="1"/>
    <col min="11" max="11" width="12.00390625" style="35" bestFit="1" customWidth="1"/>
    <col min="12" max="12" width="11.7109375" style="35" bestFit="1" customWidth="1"/>
    <col min="13" max="13" width="10.28125" style="35" bestFit="1" customWidth="1"/>
    <col min="14" max="16384" width="9.140625" style="35" customWidth="1"/>
  </cols>
  <sheetData>
    <row r="1" ht="12.75">
      <c r="A1" s="76" t="s">
        <v>79</v>
      </c>
    </row>
    <row r="4" spans="1:8" ht="15" customHeight="1">
      <c r="A4" s="77"/>
      <c r="B4" s="78" t="s">
        <v>43</v>
      </c>
      <c r="C4" s="79"/>
      <c r="D4" s="79"/>
      <c r="F4" s="67" t="s">
        <v>0</v>
      </c>
      <c r="G4" s="67"/>
      <c r="H4" s="68"/>
    </row>
    <row r="5" spans="1:8" ht="12.75">
      <c r="A5" s="80" t="s">
        <v>25</v>
      </c>
      <c r="B5" s="65">
        <v>45199</v>
      </c>
      <c r="C5" s="65">
        <v>44834</v>
      </c>
      <c r="D5" s="81" t="s">
        <v>78</v>
      </c>
      <c r="F5" s="65">
        <v>45199</v>
      </c>
      <c r="G5" s="65">
        <v>44834</v>
      </c>
      <c r="H5" s="81" t="s">
        <v>78</v>
      </c>
    </row>
    <row r="6" spans="1:8" ht="13.5" thickBot="1">
      <c r="A6" s="82"/>
      <c r="B6" s="66"/>
      <c r="C6" s="66"/>
      <c r="D6" s="83" t="s">
        <v>80</v>
      </c>
      <c r="F6" s="66"/>
      <c r="G6" s="66"/>
      <c r="H6" s="83" t="s">
        <v>80</v>
      </c>
    </row>
    <row r="7" spans="1:17" ht="12.75">
      <c r="A7" s="84" t="s">
        <v>54</v>
      </c>
      <c r="B7" s="53">
        <v>5513858</v>
      </c>
      <c r="C7" s="53">
        <v>3510112</v>
      </c>
      <c r="D7" s="85">
        <f aca="true" t="shared" si="0" ref="D7:D26">B7/C7-1</f>
        <v>0.5708495911241578</v>
      </c>
      <c r="E7" s="53"/>
      <c r="F7" s="53">
        <v>6131517</v>
      </c>
      <c r="G7" s="53">
        <v>3966434</v>
      </c>
      <c r="H7" s="85">
        <f aca="true" t="shared" si="1" ref="H7:H26">F7/G7-1</f>
        <v>0.5458512608554686</v>
      </c>
      <c r="J7" s="53"/>
      <c r="K7" s="86"/>
      <c r="L7" s="53"/>
      <c r="M7" s="53"/>
      <c r="N7" s="53"/>
      <c r="O7" s="53"/>
      <c r="P7" s="53"/>
      <c r="Q7" s="53"/>
    </row>
    <row r="8" spans="1:17" ht="12.75">
      <c r="A8" s="87" t="s">
        <v>58</v>
      </c>
      <c r="B8" s="88">
        <v>28369</v>
      </c>
      <c r="C8" s="53">
        <v>18440</v>
      </c>
      <c r="D8" s="85">
        <f t="shared" si="0"/>
        <v>0.5384490238611714</v>
      </c>
      <c r="E8" s="53"/>
      <c r="F8" s="21">
        <v>262510</v>
      </c>
      <c r="G8" s="21">
        <v>152560</v>
      </c>
      <c r="H8" s="85">
        <f t="shared" si="1"/>
        <v>0.7207000524383849</v>
      </c>
      <c r="J8" s="53"/>
      <c r="K8" s="86"/>
      <c r="L8" s="53"/>
      <c r="M8" s="53"/>
      <c r="N8" s="53"/>
      <c r="O8" s="53"/>
      <c r="P8" s="53"/>
      <c r="Q8" s="53"/>
    </row>
    <row r="9" spans="1:17" ht="12.75">
      <c r="A9" s="87" t="s">
        <v>72</v>
      </c>
      <c r="B9" s="53">
        <v>-2437410</v>
      </c>
      <c r="C9" s="53">
        <v>-907321</v>
      </c>
      <c r="D9" s="85">
        <f t="shared" si="0"/>
        <v>1.6863811153935595</v>
      </c>
      <c r="E9" s="53"/>
      <c r="F9" s="53">
        <v>-2597970</v>
      </c>
      <c r="G9" s="53">
        <v>-971726</v>
      </c>
      <c r="H9" s="85">
        <f t="shared" si="1"/>
        <v>1.6735623004838813</v>
      </c>
      <c r="J9" s="53"/>
      <c r="K9" s="86"/>
      <c r="L9" s="53"/>
      <c r="M9" s="53"/>
      <c r="N9" s="53"/>
      <c r="O9" s="53"/>
      <c r="P9" s="53"/>
      <c r="Q9" s="53"/>
    </row>
    <row r="10" spans="1:17" ht="12.75">
      <c r="A10" s="87" t="s">
        <v>59</v>
      </c>
      <c r="B10" s="53">
        <v>-5272</v>
      </c>
      <c r="C10" s="53">
        <v>-4830</v>
      </c>
      <c r="D10" s="85">
        <f t="shared" si="0"/>
        <v>0.09151138716356111</v>
      </c>
      <c r="E10" s="53"/>
      <c r="F10" s="53">
        <v>-2552</v>
      </c>
      <c r="G10" s="53">
        <v>-1554</v>
      </c>
      <c r="H10" s="85">
        <f t="shared" si="1"/>
        <v>0.6422136422136422</v>
      </c>
      <c r="J10" s="53"/>
      <c r="K10" s="86"/>
      <c r="L10" s="53"/>
      <c r="M10" s="53"/>
      <c r="N10" s="53"/>
      <c r="O10" s="53"/>
      <c r="P10" s="53"/>
      <c r="Q10" s="53"/>
    </row>
    <row r="11" spans="1:17" ht="12.75">
      <c r="A11" s="89" t="s">
        <v>26</v>
      </c>
      <c r="B11" s="90">
        <f>SUM(B7:B10)</f>
        <v>3099545</v>
      </c>
      <c r="C11" s="90">
        <f>SUM(C7:C10)</f>
        <v>2616401</v>
      </c>
      <c r="D11" s="91">
        <f t="shared" si="0"/>
        <v>0.18465976736746392</v>
      </c>
      <c r="E11" s="53"/>
      <c r="F11" s="90">
        <f>SUM(F7:F10)</f>
        <v>3793505</v>
      </c>
      <c r="G11" s="90">
        <f>SUM(G7:G10)</f>
        <v>3145714</v>
      </c>
      <c r="H11" s="91">
        <f t="shared" si="1"/>
        <v>0.2059281295120916</v>
      </c>
      <c r="J11" s="53"/>
      <c r="K11" s="86"/>
      <c r="L11" s="53"/>
      <c r="M11" s="53"/>
      <c r="N11" s="53"/>
      <c r="O11" s="53"/>
      <c r="P11" s="53"/>
      <c r="Q11" s="53"/>
    </row>
    <row r="12" spans="1:17" ht="12.75">
      <c r="A12" s="87" t="s">
        <v>27</v>
      </c>
      <c r="B12" s="53">
        <v>1290521</v>
      </c>
      <c r="C12" s="53">
        <v>1104485</v>
      </c>
      <c r="D12" s="85">
        <f t="shared" si="0"/>
        <v>0.16843687329388812</v>
      </c>
      <c r="E12" s="53"/>
      <c r="F12" s="53">
        <v>1493721</v>
      </c>
      <c r="G12" s="53">
        <v>1291604</v>
      </c>
      <c r="H12" s="85">
        <f t="shared" si="1"/>
        <v>0.15648526947888053</v>
      </c>
      <c r="J12" s="53"/>
      <c r="K12" s="86"/>
      <c r="L12" s="53"/>
      <c r="M12" s="53"/>
      <c r="N12" s="53"/>
      <c r="O12" s="53"/>
      <c r="P12" s="53"/>
      <c r="Q12" s="53"/>
    </row>
    <row r="13" spans="1:17" ht="12.75">
      <c r="A13" s="87" t="s">
        <v>28</v>
      </c>
      <c r="B13" s="53">
        <v>-475320</v>
      </c>
      <c r="C13" s="53">
        <v>-377390</v>
      </c>
      <c r="D13" s="85">
        <f t="shared" si="0"/>
        <v>0.25949283234849885</v>
      </c>
      <c r="E13" s="53"/>
      <c r="F13" s="53">
        <v>-552046</v>
      </c>
      <c r="G13" s="53">
        <v>-439201</v>
      </c>
      <c r="H13" s="85">
        <f t="shared" si="1"/>
        <v>0.2569324751082078</v>
      </c>
      <c r="J13" s="53"/>
      <c r="K13" s="86"/>
      <c r="L13" s="53"/>
      <c r="M13" s="53"/>
      <c r="N13" s="53"/>
      <c r="O13" s="53"/>
      <c r="P13" s="53"/>
      <c r="Q13" s="53"/>
    </row>
    <row r="14" spans="1:17" ht="12.75">
      <c r="A14" s="92" t="s">
        <v>29</v>
      </c>
      <c r="B14" s="93">
        <f>SUM(B12:B13)</f>
        <v>815201</v>
      </c>
      <c r="C14" s="93">
        <f>SUM(C12:C13)</f>
        <v>727095</v>
      </c>
      <c r="D14" s="91">
        <f t="shared" si="0"/>
        <v>0.12117536222914471</v>
      </c>
      <c r="E14" s="53"/>
      <c r="F14" s="93">
        <f>SUM(F12:F13)</f>
        <v>941675</v>
      </c>
      <c r="G14" s="93">
        <f>SUM(G12:G13)</f>
        <v>852403</v>
      </c>
      <c r="H14" s="91">
        <f t="shared" si="1"/>
        <v>0.10472980503353457</v>
      </c>
      <c r="J14" s="53"/>
      <c r="K14" s="86"/>
      <c r="L14" s="53"/>
      <c r="M14" s="53"/>
      <c r="N14" s="53"/>
      <c r="O14" s="53"/>
      <c r="P14" s="53"/>
      <c r="Q14" s="53"/>
    </row>
    <row r="15" spans="1:17" ht="12.75">
      <c r="A15" s="94" t="s">
        <v>30</v>
      </c>
      <c r="B15" s="53">
        <v>451461</v>
      </c>
      <c r="C15" s="53">
        <v>502095</v>
      </c>
      <c r="D15" s="85">
        <f t="shared" si="0"/>
        <v>-0.10084545753293694</v>
      </c>
      <c r="E15" s="53"/>
      <c r="F15" s="53">
        <v>524841</v>
      </c>
      <c r="G15" s="53">
        <v>553234</v>
      </c>
      <c r="H15" s="85">
        <f t="shared" si="1"/>
        <v>-0.05132186380446613</v>
      </c>
      <c r="J15" s="53"/>
      <c r="K15" s="86"/>
      <c r="L15" s="53"/>
      <c r="M15" s="53"/>
      <c r="N15" s="53"/>
      <c r="O15" s="53"/>
      <c r="P15" s="53"/>
      <c r="Q15" s="53"/>
    </row>
    <row r="16" spans="1:17" ht="30" customHeight="1">
      <c r="A16" s="17" t="s">
        <v>83</v>
      </c>
      <c r="B16" s="53">
        <v>125855</v>
      </c>
      <c r="C16" s="53">
        <v>-102496</v>
      </c>
      <c r="D16" s="85">
        <f>-(B16/C16-1)</f>
        <v>2.2279015766468935</v>
      </c>
      <c r="E16" s="53"/>
      <c r="F16" s="53">
        <v>126599</v>
      </c>
      <c r="G16" s="53">
        <v>-98140</v>
      </c>
      <c r="H16" s="85">
        <f>-(F16/G16-1)</f>
        <v>2.289983696759731</v>
      </c>
      <c r="J16" s="53"/>
      <c r="K16" s="86"/>
      <c r="L16" s="53"/>
      <c r="M16" s="53"/>
      <c r="N16" s="53"/>
      <c r="O16" s="53"/>
      <c r="P16" s="53"/>
      <c r="Q16" s="53"/>
    </row>
    <row r="17" spans="1:17" ht="26.25">
      <c r="A17" s="17" t="s">
        <v>84</v>
      </c>
      <c r="B17" s="53">
        <v>85219</v>
      </c>
      <c r="C17" s="53">
        <v>-92702</v>
      </c>
      <c r="D17" s="85">
        <f>-(B17/C17-1)</f>
        <v>1.9192789799572825</v>
      </c>
      <c r="E17" s="53"/>
      <c r="F17" s="53">
        <v>78859</v>
      </c>
      <c r="G17" s="53">
        <v>-80435</v>
      </c>
      <c r="H17" s="85">
        <f>-(F17/G17-1)</f>
        <v>1.9804065394417854</v>
      </c>
      <c r="J17" s="53"/>
      <c r="K17" s="86"/>
      <c r="L17" s="53"/>
      <c r="M17" s="53"/>
      <c r="N17" s="53"/>
      <c r="O17" s="53"/>
      <c r="P17" s="53"/>
      <c r="Q17" s="53"/>
    </row>
    <row r="18" spans="1:17" ht="26.25">
      <c r="A18" s="17" t="s">
        <v>65</v>
      </c>
      <c r="B18" s="53">
        <v>-86886</v>
      </c>
      <c r="C18" s="53">
        <v>-143513</v>
      </c>
      <c r="D18" s="85">
        <f t="shared" si="0"/>
        <v>-0.39457749472173254</v>
      </c>
      <c r="E18" s="53"/>
      <c r="F18" s="53">
        <v>-92831</v>
      </c>
      <c r="G18" s="53">
        <v>-152308</v>
      </c>
      <c r="H18" s="85">
        <f t="shared" si="1"/>
        <v>-0.39050476665703704</v>
      </c>
      <c r="J18" s="53"/>
      <c r="K18" s="86"/>
      <c r="L18" s="53"/>
      <c r="M18" s="53"/>
      <c r="N18" s="53"/>
      <c r="O18" s="53"/>
      <c r="P18" s="53"/>
      <c r="Q18" s="53"/>
    </row>
    <row r="19" spans="1:17" ht="12.75">
      <c r="A19" s="94" t="s">
        <v>31</v>
      </c>
      <c r="B19" s="53">
        <v>150871</v>
      </c>
      <c r="C19" s="53">
        <v>339893</v>
      </c>
      <c r="D19" s="85">
        <f t="shared" si="0"/>
        <v>-0.5561220737114327</v>
      </c>
      <c r="E19" s="53"/>
      <c r="F19" s="53">
        <v>255908</v>
      </c>
      <c r="G19" s="53">
        <v>207339</v>
      </c>
      <c r="H19" s="85">
        <f t="shared" si="1"/>
        <v>0.23424922469964637</v>
      </c>
      <c r="J19" s="53"/>
      <c r="K19" s="86"/>
      <c r="L19" s="53"/>
      <c r="M19" s="53"/>
      <c r="N19" s="53"/>
      <c r="O19" s="53"/>
      <c r="P19" s="53"/>
      <c r="Q19" s="53"/>
    </row>
    <row r="20" spans="1:17" ht="13.5" thickBot="1">
      <c r="A20" s="89" t="s">
        <v>32</v>
      </c>
      <c r="B20" s="95">
        <f>SUM(B14:B19)+B11</f>
        <v>4641266</v>
      </c>
      <c r="C20" s="95">
        <f>SUM(C14:C19)+C11</f>
        <v>3846773</v>
      </c>
      <c r="D20" s="96">
        <f t="shared" si="0"/>
        <v>0.20653493200664563</v>
      </c>
      <c r="E20" s="53"/>
      <c r="F20" s="95">
        <f>SUM(F14:F19)+F11</f>
        <v>5628556</v>
      </c>
      <c r="G20" s="95">
        <f>SUM(G14:G19)+G11</f>
        <v>4427807</v>
      </c>
      <c r="H20" s="96">
        <f t="shared" si="1"/>
        <v>0.27118368077018706</v>
      </c>
      <c r="J20" s="53"/>
      <c r="K20" s="86"/>
      <c r="L20" s="53"/>
      <c r="M20" s="53"/>
      <c r="N20" s="53"/>
      <c r="O20" s="53"/>
      <c r="P20" s="53"/>
      <c r="Q20" s="53"/>
    </row>
    <row r="21" spans="1:17" ht="39.75" thickTop="1">
      <c r="A21" s="17" t="s">
        <v>71</v>
      </c>
      <c r="B21" s="53">
        <v>-143628</v>
      </c>
      <c r="C21" s="53">
        <v>-233303</v>
      </c>
      <c r="D21" s="31">
        <f t="shared" si="0"/>
        <v>-0.38437139685301946</v>
      </c>
      <c r="E21" s="53"/>
      <c r="F21" s="53">
        <v>-225842</v>
      </c>
      <c r="G21" s="53">
        <v>-369070</v>
      </c>
      <c r="H21" s="32">
        <f t="shared" si="1"/>
        <v>-0.38807814235781835</v>
      </c>
      <c r="J21" s="53"/>
      <c r="K21" s="86"/>
      <c r="L21" s="53"/>
      <c r="M21" s="53"/>
      <c r="N21" s="53"/>
      <c r="O21" s="53"/>
      <c r="P21" s="53"/>
      <c r="Q21" s="53"/>
    </row>
    <row r="22" spans="1:17" ht="12.75">
      <c r="A22" s="17" t="s">
        <v>64</v>
      </c>
      <c r="B22" s="53">
        <v>3694</v>
      </c>
      <c r="C22" s="53">
        <v>35466</v>
      </c>
      <c r="D22" s="85">
        <f t="shared" si="0"/>
        <v>-0.8958439068403541</v>
      </c>
      <c r="E22" s="53"/>
      <c r="F22" s="53">
        <v>10566</v>
      </c>
      <c r="G22" s="53">
        <v>51482</v>
      </c>
      <c r="H22" s="85">
        <f t="shared" si="1"/>
        <v>-0.7947632182121906</v>
      </c>
      <c r="J22" s="53"/>
      <c r="K22" s="86"/>
      <c r="L22" s="53"/>
      <c r="M22" s="53"/>
      <c r="N22" s="53"/>
      <c r="O22" s="53"/>
      <c r="P22" s="53"/>
      <c r="Q22" s="53"/>
    </row>
    <row r="23" spans="1:17" ht="12.75">
      <c r="A23" s="94" t="s">
        <v>33</v>
      </c>
      <c r="B23" s="21">
        <v>-1208122</v>
      </c>
      <c r="C23" s="53">
        <v>-1022086</v>
      </c>
      <c r="D23" s="85">
        <f t="shared" si="0"/>
        <v>0.18201599474016872</v>
      </c>
      <c r="E23" s="53"/>
      <c r="F23" s="21">
        <v>-1450418</v>
      </c>
      <c r="G23" s="21">
        <v>-1211029</v>
      </c>
      <c r="H23" s="85">
        <f t="shared" si="1"/>
        <v>0.19767404413932277</v>
      </c>
      <c r="J23" s="53"/>
      <c r="K23" s="86"/>
      <c r="L23" s="53"/>
      <c r="M23" s="53"/>
      <c r="N23" s="97"/>
      <c r="O23" s="85"/>
      <c r="P23" s="53"/>
      <c r="Q23" s="53"/>
    </row>
    <row r="24" spans="1:17" ht="12.75">
      <c r="A24" s="94" t="s">
        <v>34</v>
      </c>
      <c r="B24" s="21">
        <v>-298554</v>
      </c>
      <c r="C24" s="53">
        <v>-257486</v>
      </c>
      <c r="D24" s="85">
        <f t="shared" si="0"/>
        <v>0.15949605027069436</v>
      </c>
      <c r="E24" s="53"/>
      <c r="F24" s="21">
        <v>-331479</v>
      </c>
      <c r="G24" s="21">
        <v>-286902</v>
      </c>
      <c r="H24" s="85">
        <f t="shared" si="1"/>
        <v>0.15537361189535104</v>
      </c>
      <c r="I24" s="53"/>
      <c r="J24" s="53"/>
      <c r="K24" s="86"/>
      <c r="L24" s="53"/>
      <c r="M24" s="53"/>
      <c r="N24" s="53"/>
      <c r="O24" s="53"/>
      <c r="P24" s="53"/>
      <c r="Q24" s="53"/>
    </row>
    <row r="25" spans="1:17" ht="13.5" thickBot="1">
      <c r="A25" s="17" t="s">
        <v>35</v>
      </c>
      <c r="B25" s="98">
        <v>-628312</v>
      </c>
      <c r="C25" s="53">
        <v>-719775</v>
      </c>
      <c r="D25" s="85">
        <f t="shared" si="0"/>
        <v>-0.12707165433642453</v>
      </c>
      <c r="E25" s="53"/>
      <c r="F25" s="98">
        <v>-751362</v>
      </c>
      <c r="G25" s="54">
        <v>-673510</v>
      </c>
      <c r="H25" s="85">
        <f t="shared" si="1"/>
        <v>0.11559145372748736</v>
      </c>
      <c r="J25" s="53"/>
      <c r="K25" s="86"/>
      <c r="L25" s="53"/>
      <c r="M25" s="53"/>
      <c r="N25" s="53"/>
      <c r="O25" s="53"/>
      <c r="P25" s="53"/>
      <c r="Q25" s="53"/>
    </row>
    <row r="26" spans="1:17" ht="13.5" thickBot="1">
      <c r="A26" s="89" t="s">
        <v>36</v>
      </c>
      <c r="B26" s="52">
        <f>B25+B24+B23+B21+B22</f>
        <v>-2274922</v>
      </c>
      <c r="C26" s="52">
        <f>C25+C24+C23+C21+C22</f>
        <v>-2197184</v>
      </c>
      <c r="D26" s="99">
        <f t="shared" si="0"/>
        <v>0.035380741895080225</v>
      </c>
      <c r="E26" s="53"/>
      <c r="F26" s="52">
        <f>F25+F24+F23+F21+F22</f>
        <v>-2748535</v>
      </c>
      <c r="G26" s="52">
        <f>G25+G24+G23+G21+G22</f>
        <v>-2489029</v>
      </c>
      <c r="H26" s="99">
        <f t="shared" si="1"/>
        <v>0.10425993429566316</v>
      </c>
      <c r="J26" s="53"/>
      <c r="K26" s="86"/>
      <c r="L26" s="53"/>
      <c r="M26" s="53"/>
      <c r="N26" s="53"/>
      <c r="O26" s="53"/>
      <c r="P26" s="53"/>
      <c r="Q26" s="53"/>
    </row>
    <row r="27" spans="1:17" ht="12" customHeight="1" thickTop="1">
      <c r="A27" s="17"/>
      <c r="B27" s="100"/>
      <c r="C27" s="100"/>
      <c r="D27" s="101"/>
      <c r="E27" s="53"/>
      <c r="F27" s="100"/>
      <c r="G27" s="100"/>
      <c r="H27" s="101"/>
      <c r="K27" s="86"/>
      <c r="L27" s="53"/>
      <c r="M27" s="53"/>
      <c r="N27" s="53"/>
      <c r="O27" s="53"/>
      <c r="P27" s="53"/>
      <c r="Q27" s="53"/>
    </row>
    <row r="28" spans="1:17" ht="12.75">
      <c r="A28" s="89" t="s">
        <v>37</v>
      </c>
      <c r="B28" s="102">
        <f>B20+B26</f>
        <v>2366344</v>
      </c>
      <c r="C28" s="102">
        <f>C20+C26</f>
        <v>1649589</v>
      </c>
      <c r="D28" s="91">
        <f>B28/C28-1</f>
        <v>0.4345052009924897</v>
      </c>
      <c r="E28" s="53"/>
      <c r="F28" s="102">
        <f>F20+F26</f>
        <v>2880021</v>
      </c>
      <c r="G28" s="102">
        <f>G20+G26</f>
        <v>1938778</v>
      </c>
      <c r="H28" s="91">
        <f>F28/G28-1</f>
        <v>0.4854826081170718</v>
      </c>
      <c r="J28" s="53"/>
      <c r="K28" s="86"/>
      <c r="L28" s="53"/>
      <c r="M28" s="53"/>
      <c r="N28" s="53"/>
      <c r="O28" s="53"/>
      <c r="P28" s="53"/>
      <c r="Q28" s="53"/>
    </row>
    <row r="29" spans="1:17" ht="13.5" thickBot="1">
      <c r="A29" s="94" t="s">
        <v>55</v>
      </c>
      <c r="B29" s="98">
        <v>-506892</v>
      </c>
      <c r="C29" s="98">
        <v>-208640</v>
      </c>
      <c r="D29" s="85">
        <f>B29/C29-1</f>
        <v>1.4295053680981593</v>
      </c>
      <c r="E29" s="53"/>
      <c r="F29" s="53">
        <v>-588533</v>
      </c>
      <c r="G29" s="53">
        <v>-260918</v>
      </c>
      <c r="H29" s="85">
        <f>F29/G29-1</f>
        <v>1.2556243724081897</v>
      </c>
      <c r="J29" s="53"/>
      <c r="K29" s="86"/>
      <c r="L29" s="53"/>
      <c r="M29" s="53"/>
      <c r="N29" s="53"/>
      <c r="O29" s="53"/>
      <c r="P29" s="53"/>
      <c r="Q29" s="53"/>
    </row>
    <row r="30" spans="1:17" ht="13.5" thickBot="1">
      <c r="A30" s="92" t="s">
        <v>38</v>
      </c>
      <c r="B30" s="52">
        <f>B28+B29</f>
        <v>1859452</v>
      </c>
      <c r="C30" s="52">
        <f>C28+C29</f>
        <v>1440949</v>
      </c>
      <c r="D30" s="99">
        <f>B30/C30-1</f>
        <v>0.29043567815377225</v>
      </c>
      <c r="E30" s="53"/>
      <c r="F30" s="52">
        <f>F28+F29</f>
        <v>2291488</v>
      </c>
      <c r="G30" s="52">
        <f>G28+G29</f>
        <v>1677860</v>
      </c>
      <c r="H30" s="99">
        <f>F30/G30-1</f>
        <v>0.36572062031397135</v>
      </c>
      <c r="J30" s="53"/>
      <c r="K30" s="86"/>
      <c r="L30" s="53"/>
      <c r="M30" s="53"/>
      <c r="N30" s="53"/>
      <c r="O30" s="53"/>
      <c r="P30" s="53"/>
      <c r="Q30" s="53"/>
    </row>
    <row r="31" ht="13.5" thickTop="1"/>
    <row r="32" ht="12.75">
      <c r="C32" s="53"/>
    </row>
    <row r="33" ht="12.75">
      <c r="A33" s="103" t="s">
        <v>81</v>
      </c>
    </row>
    <row r="36" spans="1:8" ht="12.75">
      <c r="A36" s="104" t="s">
        <v>41</v>
      </c>
      <c r="F36" s="105" t="s">
        <v>76</v>
      </c>
      <c r="G36" s="106"/>
      <c r="H36" s="106"/>
    </row>
    <row r="37" spans="1:8" ht="12.75">
      <c r="A37" s="107" t="s">
        <v>40</v>
      </c>
      <c r="F37" s="108" t="s">
        <v>75</v>
      </c>
      <c r="G37" s="109"/>
      <c r="H37" s="109"/>
    </row>
  </sheetData>
  <sheetProtection/>
  <mergeCells count="9">
    <mergeCell ref="F36:H36"/>
    <mergeCell ref="F37:H37"/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78" r:id="rId1"/>
  <headerFooter>
    <oddFooter>&amp;L&amp;1#&amp;"Calibri"&amp;10&amp;K000000Clasificare: Uz Intern</oddFooter>
  </headerFooter>
  <ignoredErrors>
    <ignoredError sqref="B11:C11 F11:G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Ionela Maria Oltean</cp:lastModifiedBy>
  <cp:lastPrinted>2022-07-12T12:05:49Z</cp:lastPrinted>
  <dcterms:created xsi:type="dcterms:W3CDTF">2019-10-07T13:12:44Z</dcterms:created>
  <dcterms:modified xsi:type="dcterms:W3CDTF">2023-11-10T16:02:32Z</dcterms:modified>
  <cp:category/>
  <cp:version/>
  <cp:contentType/>
  <cp:contentStatus/>
</cp:coreProperties>
</file>